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952DBAFB-39A9-4609-B614-CB81900F995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6" i="1" l="1"/>
  <c r="BC16" i="1"/>
  <c r="BK16" i="1" s="1"/>
  <c r="R16" i="1"/>
  <c r="BI15" i="1"/>
  <c r="BC15" i="1"/>
  <c r="BK15" i="1" s="1"/>
  <c r="R15" i="1"/>
  <c r="BI14" i="1"/>
  <c r="BC14" i="1"/>
  <c r="BK14" i="1" s="1"/>
  <c r="R14" i="1"/>
  <c r="BI13" i="1"/>
  <c r="BC13" i="1"/>
  <c r="BK13" i="1" s="1"/>
  <c r="R13" i="1"/>
  <c r="BI12" i="1"/>
  <c r="BC12" i="1"/>
  <c r="BK12" i="1" s="1"/>
  <c r="R12" i="1"/>
  <c r="BI11" i="1"/>
  <c r="BC11" i="1"/>
  <c r="BK11" i="1" s="1"/>
  <c r="R11" i="1"/>
  <c r="BI10" i="1"/>
  <c r="BC10" i="1"/>
  <c r="BK10" i="1" s="1"/>
  <c r="R10" i="1"/>
  <c r="BI9" i="1"/>
  <c r="BC9" i="1"/>
  <c r="BK9" i="1" s="1"/>
  <c r="R9" i="1"/>
  <c r="BI8" i="1"/>
  <c r="BC8" i="1"/>
  <c r="BK8" i="1" s="1"/>
  <c r="R8" i="1"/>
  <c r="S16" i="1" s="1"/>
  <c r="BI7" i="1"/>
  <c r="BC7" i="1"/>
  <c r="BK7" i="1" s="1"/>
  <c r="R7" i="1"/>
  <c r="BI6" i="1"/>
  <c r="BC6" i="1"/>
  <c r="BK6" i="1" s="1"/>
  <c r="R6" i="1"/>
  <c r="BI5" i="1"/>
  <c r="BC5" i="1"/>
  <c r="BK5" i="1" s="1"/>
  <c r="R5" i="1"/>
  <c r="BI4" i="1"/>
  <c r="BC4" i="1"/>
  <c r="BK4" i="1" s="1"/>
  <c r="R4" i="1"/>
  <c r="BI3" i="1"/>
  <c r="BC3" i="1"/>
  <c r="BK3" i="1" s="1"/>
  <c r="R3" i="1"/>
  <c r="BB1" i="1"/>
  <c r="BC1" i="1" s="1"/>
  <c r="S3" i="1" l="1"/>
  <c r="S7" i="1"/>
  <c r="S8" i="1"/>
  <c r="BD8" i="1"/>
  <c r="S9" i="1"/>
  <c r="BD9" i="1"/>
  <c r="S10" i="1"/>
  <c r="BD10" i="1"/>
  <c r="S11" i="1"/>
  <c r="BD11" i="1"/>
  <c r="S12" i="1"/>
  <c r="BD12" i="1"/>
  <c r="S13" i="1"/>
  <c r="BD13" i="1"/>
  <c r="S14" i="1"/>
  <c r="BD14" i="1"/>
  <c r="S15" i="1"/>
  <c r="BD15" i="1"/>
  <c r="BD16" i="1"/>
  <c r="S4" i="1"/>
  <c r="S5" i="1"/>
  <c r="BD5" i="1"/>
  <c r="S6" i="1"/>
  <c r="BD6" i="1"/>
  <c r="BD7" i="1"/>
  <c r="BD4" i="1"/>
  <c r="BD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C1" authorId="0" shapeId="0" xr:uid="{BE9056DC-DF38-4AD4-A12C-D6132F4467BA}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  <comment ref="BI1" authorId="0" shapeId="0" xr:uid="{C4E37E11-99DC-4699-94D1-801FB2C8B98F}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</commentList>
</comments>
</file>

<file path=xl/sharedStrings.xml><?xml version="1.0" encoding="utf-8"?>
<sst xmlns="http://schemas.openxmlformats.org/spreadsheetml/2006/main" count="92" uniqueCount="86">
  <si>
    <t>№</t>
  </si>
  <si>
    <t>Местоположение</t>
  </si>
  <si>
    <t>Количество замков</t>
  </si>
  <si>
    <t>Общее количество прокатов</t>
  </si>
  <si>
    <t>Количество дней функционирования ОБЩЕЕ</t>
  </si>
  <si>
    <t>май</t>
  </si>
  <si>
    <t>Количество дней функционирования МАЙ</t>
  </si>
  <si>
    <t>июнь</t>
  </si>
  <si>
    <t>Количество дней функционирования ИЮНЬ</t>
  </si>
  <si>
    <t>июль</t>
  </si>
  <si>
    <t>Количество дней функционирования ИЮЛЬ</t>
  </si>
  <si>
    <t>август</t>
  </si>
  <si>
    <t>Количество дней функционирования АВГУСТ</t>
  </si>
  <si>
    <t>сентябрь</t>
  </si>
  <si>
    <t>Количество дней функционирования СЕНТЯБРЬ</t>
  </si>
  <si>
    <t>октябрь</t>
  </si>
  <si>
    <t>Количество дней функционирования ОКТЯБРЬ</t>
  </si>
  <si>
    <t>Средняя эффективность, прокатов в день на 1 замок</t>
  </si>
  <si>
    <t>Общий ранг по эффективности</t>
  </si>
  <si>
    <t>Уровень относительного спроса , % от максимально востребованного терминала за ИЮНЬ</t>
  </si>
  <si>
    <t>Ранг использо-вания за ИЮНЬ</t>
  </si>
  <si>
    <t>Уровень относительного спроса , % от максимально востребованного терминала за ИЮЛЬ</t>
  </si>
  <si>
    <t>Ранг использо-вания за ИЮЛЬ</t>
  </si>
  <si>
    <t>Уровень относительного спроса , % от максимально востребованного терминала за АВГУСТ</t>
  </si>
  <si>
    <t>Ранг использо-вания за АВГУСТ</t>
  </si>
  <si>
    <t>Уровень относительного спроса , % от максимально востребованного терминала за СЕНТЯБРЬ</t>
  </si>
  <si>
    <t>Ранг использо-вания за СЕНТЯБРЬ</t>
  </si>
  <si>
    <t>Уровень относительного спроса , % от максимально востребованного терминала за ОКТЯБРЬ</t>
  </si>
  <si>
    <t>Ранг использо-вания за ОКТЯБРЬ</t>
  </si>
  <si>
    <t>Возле станций метро</t>
  </si>
  <si>
    <t>Возле станций железной дороги</t>
  </si>
  <si>
    <t>Возле остановок трамвая/монорельса</t>
  </si>
  <si>
    <t>Возле остановок троллейбуса/автобуса</t>
  </si>
  <si>
    <t xml:space="preserve">Возле государственных и общественных учреждений </t>
  </si>
  <si>
    <t>Возле больниц, поликлиник, аптек и т.п.</t>
  </si>
  <si>
    <t>Возле пунктов общественного питания</t>
  </si>
  <si>
    <t>Возле школ</t>
  </si>
  <si>
    <t>Возле ВУЗов</t>
  </si>
  <si>
    <t>Возле крупных предприятий, технопарков и бизнес-центров</t>
  </si>
  <si>
    <t>Возле магазинов, торговых центров, предприятий сервиса, банков</t>
  </si>
  <si>
    <t>Возле центров досуга (театры, кинотеатры и т.п.)</t>
  </si>
  <si>
    <t>Возле спортивных объектов (стадионы, бассейны, ФОКи и т.п.)</t>
  </si>
  <si>
    <t>Возле жилых кварталов</t>
  </si>
  <si>
    <t>Возле гаражей/паркингов</t>
  </si>
  <si>
    <t>Возле гостиниц</t>
  </si>
  <si>
    <t xml:space="preserve">Возле мест рекреации </t>
  </si>
  <si>
    <t>Возле культурных достопримечательностей</t>
  </si>
  <si>
    <t>Средневзвешенный балл по близости к местам транспортного притяжения</t>
  </si>
  <si>
    <t>Ранг по близости к местам транспортного притяжения</t>
  </si>
  <si>
    <t>Коэффициент приспособленности веломаршрута к ближайшему терминалу на юг</t>
  </si>
  <si>
    <t>Коэффициент приспособленности веломаршрута к ближайшему терминалу на север</t>
  </si>
  <si>
    <t>Коэффициент приспособленности веломаршрута к ближайшему терминалу на восток</t>
  </si>
  <si>
    <t>Коэффициент приспособленности веломаршрута к ближайшему терминалу на запад</t>
  </si>
  <si>
    <t>Средний коэффициент велотранспортной доступности</t>
  </si>
  <si>
    <t>Ранг по велотранспортной доступности</t>
  </si>
  <si>
    <t>Общая оценка позиции размещения терминала</t>
  </si>
  <si>
    <t>Ранг позиции размещения терминала</t>
  </si>
  <si>
    <t>пр-т Вернадского, д.76А</t>
  </si>
  <si>
    <t>Вариант</t>
  </si>
  <si>
    <t>Абдуллоев</t>
  </si>
  <si>
    <t>Варшавское ш., д.58, стр.3</t>
  </si>
  <si>
    <t>Вискалина</t>
  </si>
  <si>
    <t>ул. Краснобогатырская, д.89</t>
  </si>
  <si>
    <t>Нагорный б-р, д.7</t>
  </si>
  <si>
    <t>Мичуринский пр-т, д.31, к.4</t>
  </si>
  <si>
    <t>Дементьев</t>
  </si>
  <si>
    <t>Звонников</t>
  </si>
  <si>
    <t>Иванишин</t>
  </si>
  <si>
    <t>ул. Островитянова, д.7</t>
  </si>
  <si>
    <t>ул. Дмитрия Ульянова, д.46</t>
  </si>
  <si>
    <t>ул. Электрозаводская, д.21, стр.13</t>
  </si>
  <si>
    <t>ул. Преображенский Вал, д.24, к.3</t>
  </si>
  <si>
    <t>ул. Удальцова, д.40А</t>
  </si>
  <si>
    <t>ул. Азовская, напротив д.24</t>
  </si>
  <si>
    <t>пр-т Мира, д.150</t>
  </si>
  <si>
    <t>Ходынский б-р, д.3</t>
  </si>
  <si>
    <t>Славянская площадь (напротив д.2)</t>
  </si>
  <si>
    <t>Карагезян</t>
  </si>
  <si>
    <t>Когутенко</t>
  </si>
  <si>
    <t>Мазырин</t>
  </si>
  <si>
    <t>Наджарьян</t>
  </si>
  <si>
    <t>Печенкин</t>
  </si>
  <si>
    <t>Сапожников</t>
  </si>
  <si>
    <t>Селиверстова</t>
  </si>
  <si>
    <t>Талантов</t>
  </si>
  <si>
    <t>Черная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</si>
</sst>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164" fontId="2" fillId="9" borderId="1" xfId="0" applyNumberFormat="1" applyFont="1" applyFill="1" applyBorder="1"/>
    <xf numFmtId="164" fontId="3" fillId="9" borderId="2" xfId="0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4" xfId="0" applyFont="1" applyBorder="1"/>
    <xf numFmtId="165" fontId="3" fillId="0" borderId="3" xfId="0" applyNumberFormat="1" applyFont="1" applyBorder="1"/>
    <xf numFmtId="0" fontId="2" fillId="0" borderId="1" xfId="0" applyFont="1" applyBorder="1"/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vertical="center" wrapText="1" readingOrder="1"/>
    </xf>
    <xf numFmtId="0" fontId="4" fillId="7" borderId="1" xfId="0" applyFont="1" applyFill="1" applyBorder="1" applyAlignment="1">
      <alignment horizontal="center" vertical="center" wrapText="1" readingOrder="1"/>
    </xf>
    <xf numFmtId="0" fontId="2" fillId="8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2" fontId="2" fillId="4" borderId="1" xfId="0" applyNumberFormat="1" applyFont="1" applyFill="1" applyBorder="1"/>
    <xf numFmtId="1" fontId="2" fillId="5" borderId="1" xfId="0" applyNumberFormat="1" applyFont="1" applyFill="1" applyBorder="1"/>
    <xf numFmtId="0" fontId="2" fillId="7" borderId="1" xfId="0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1" fillId="2" borderId="0" xfId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6"/>
  <sheetViews>
    <sheetView tabSelected="1" topLeftCell="AL7" workbookViewId="0">
      <selection activeCell="BM3" sqref="BM3:BM16"/>
    </sheetView>
  </sheetViews>
  <sheetFormatPr defaultRowHeight="15" x14ac:dyDescent="0.25"/>
  <cols>
    <col min="2" max="2" width="17.42578125" customWidth="1"/>
    <col min="65" max="65" width="15.85546875" customWidth="1"/>
  </cols>
  <sheetData>
    <row r="1" spans="1:65" x14ac:dyDescent="0.25">
      <c r="A1" s="1"/>
      <c r="B1" s="2"/>
      <c r="C1" s="3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6"/>
      <c r="S1" s="7"/>
      <c r="T1" s="1"/>
      <c r="U1" s="1"/>
      <c r="V1" s="8"/>
      <c r="W1" s="9"/>
      <c r="X1" s="1"/>
      <c r="Y1" s="8"/>
      <c r="Z1" s="9"/>
      <c r="AA1" s="1"/>
      <c r="AB1" s="8"/>
      <c r="AC1" s="9"/>
      <c r="AD1" s="1"/>
      <c r="AE1" s="8"/>
      <c r="AF1" s="9"/>
      <c r="AG1" s="1"/>
      <c r="AH1" s="8"/>
      <c r="AI1" s="9"/>
      <c r="AJ1" s="10"/>
      <c r="AK1" s="11">
        <v>0.1</v>
      </c>
      <c r="AL1" s="11">
        <v>0.05</v>
      </c>
      <c r="AM1" s="11">
        <v>0.03</v>
      </c>
      <c r="AN1" s="11">
        <v>0.01</v>
      </c>
      <c r="AO1" s="11">
        <v>1.0999999999999999E-2</v>
      </c>
      <c r="AP1" s="11">
        <v>0.03</v>
      </c>
      <c r="AQ1" s="11">
        <v>0.12</v>
      </c>
      <c r="AR1" s="11">
        <v>0.01</v>
      </c>
      <c r="AS1" s="11">
        <v>5.0999999999999997E-2</v>
      </c>
      <c r="AT1" s="11">
        <v>0.11</v>
      </c>
      <c r="AU1" s="11">
        <v>0.1</v>
      </c>
      <c r="AV1" s="11">
        <v>0.03</v>
      </c>
      <c r="AW1" s="11">
        <v>2.1000000000000001E-2</v>
      </c>
      <c r="AX1" s="11">
        <v>0.04</v>
      </c>
      <c r="AY1" s="11">
        <v>0.05</v>
      </c>
      <c r="AZ1" s="11">
        <v>0.06</v>
      </c>
      <c r="BA1" s="11">
        <v>0.1</v>
      </c>
      <c r="BB1" s="11">
        <f>1-SUM(AK1:BA1)</f>
        <v>7.6999999999999846E-2</v>
      </c>
      <c r="BC1" s="12">
        <f>SUM(AK1:BB1)</f>
        <v>1</v>
      </c>
      <c r="BD1" s="13"/>
      <c r="BE1" s="14"/>
      <c r="BF1" s="14"/>
      <c r="BG1" s="14"/>
      <c r="BH1" s="15"/>
      <c r="BI1" s="16"/>
      <c r="BJ1" s="13"/>
      <c r="BK1" s="14"/>
      <c r="BL1" s="14"/>
    </row>
    <row r="2" spans="1:65" ht="210.75" thickBot="1" x14ac:dyDescent="0.3">
      <c r="A2" s="17" t="s">
        <v>0</v>
      </c>
      <c r="B2" s="18" t="s">
        <v>1</v>
      </c>
      <c r="C2" s="18" t="s">
        <v>2</v>
      </c>
      <c r="D2" s="19" t="s">
        <v>3</v>
      </c>
      <c r="E2" s="20" t="s">
        <v>4</v>
      </c>
      <c r="F2" s="21" t="s">
        <v>5</v>
      </c>
      <c r="G2" s="20" t="s">
        <v>6</v>
      </c>
      <c r="H2" s="21" t="s">
        <v>7</v>
      </c>
      <c r="I2" s="20" t="s">
        <v>8</v>
      </c>
      <c r="J2" s="21" t="s">
        <v>9</v>
      </c>
      <c r="K2" s="20" t="s">
        <v>10</v>
      </c>
      <c r="L2" s="21" t="s">
        <v>11</v>
      </c>
      <c r="M2" s="20" t="s">
        <v>12</v>
      </c>
      <c r="N2" s="21" t="s">
        <v>13</v>
      </c>
      <c r="O2" s="20" t="s">
        <v>14</v>
      </c>
      <c r="P2" s="21" t="s">
        <v>15</v>
      </c>
      <c r="Q2" s="20" t="s">
        <v>16</v>
      </c>
      <c r="R2" s="22" t="s">
        <v>17</v>
      </c>
      <c r="S2" s="23" t="s">
        <v>18</v>
      </c>
      <c r="T2" s="21" t="s">
        <v>5</v>
      </c>
      <c r="U2" s="21" t="s">
        <v>7</v>
      </c>
      <c r="V2" s="24" t="s">
        <v>19</v>
      </c>
      <c r="W2" s="25" t="s">
        <v>20</v>
      </c>
      <c r="X2" s="21" t="s">
        <v>9</v>
      </c>
      <c r="Y2" s="24" t="s">
        <v>21</v>
      </c>
      <c r="Z2" s="25" t="s">
        <v>22</v>
      </c>
      <c r="AA2" s="21" t="s">
        <v>11</v>
      </c>
      <c r="AB2" s="24" t="s">
        <v>23</v>
      </c>
      <c r="AC2" s="25" t="s">
        <v>24</v>
      </c>
      <c r="AD2" s="21" t="s">
        <v>13</v>
      </c>
      <c r="AE2" s="24" t="s">
        <v>25</v>
      </c>
      <c r="AF2" s="25" t="s">
        <v>26</v>
      </c>
      <c r="AG2" s="21" t="s">
        <v>15</v>
      </c>
      <c r="AH2" s="24" t="s">
        <v>27</v>
      </c>
      <c r="AI2" s="25" t="s">
        <v>28</v>
      </c>
      <c r="AJ2" s="26"/>
      <c r="AK2" s="27" t="s">
        <v>29</v>
      </c>
      <c r="AL2" s="27" t="s">
        <v>30</v>
      </c>
      <c r="AM2" s="27" t="s">
        <v>31</v>
      </c>
      <c r="AN2" s="27" t="s">
        <v>32</v>
      </c>
      <c r="AO2" s="27" t="s">
        <v>33</v>
      </c>
      <c r="AP2" s="27" t="s">
        <v>34</v>
      </c>
      <c r="AQ2" s="27" t="s">
        <v>35</v>
      </c>
      <c r="AR2" s="27" t="s">
        <v>36</v>
      </c>
      <c r="AS2" s="27" t="s">
        <v>37</v>
      </c>
      <c r="AT2" s="27" t="s">
        <v>38</v>
      </c>
      <c r="AU2" s="27" t="s">
        <v>39</v>
      </c>
      <c r="AV2" s="27" t="s">
        <v>40</v>
      </c>
      <c r="AW2" s="27" t="s">
        <v>41</v>
      </c>
      <c r="AX2" s="27" t="s">
        <v>42</v>
      </c>
      <c r="AY2" s="27" t="s">
        <v>43</v>
      </c>
      <c r="AZ2" s="27" t="s">
        <v>44</v>
      </c>
      <c r="BA2" s="27" t="s">
        <v>45</v>
      </c>
      <c r="BB2" s="27" t="s">
        <v>46</v>
      </c>
      <c r="BC2" s="28" t="s">
        <v>47</v>
      </c>
      <c r="BD2" s="29" t="s">
        <v>48</v>
      </c>
      <c r="BE2" s="30" t="s">
        <v>49</v>
      </c>
      <c r="BF2" s="30" t="s">
        <v>50</v>
      </c>
      <c r="BG2" s="30" t="s">
        <v>51</v>
      </c>
      <c r="BH2" s="30" t="s">
        <v>52</v>
      </c>
      <c r="BI2" s="31" t="s">
        <v>53</v>
      </c>
      <c r="BJ2" s="29" t="s">
        <v>54</v>
      </c>
      <c r="BK2" s="31" t="s">
        <v>55</v>
      </c>
      <c r="BL2" s="29" t="s">
        <v>56</v>
      </c>
      <c r="BM2" s="40" t="s">
        <v>58</v>
      </c>
    </row>
    <row r="3" spans="1:65" ht="44.25" customHeight="1" thickBot="1" x14ac:dyDescent="0.3">
      <c r="A3" s="32">
        <v>283</v>
      </c>
      <c r="B3" s="33" t="s">
        <v>57</v>
      </c>
      <c r="C3" s="32">
        <v>15</v>
      </c>
      <c r="D3" s="32">
        <v>1375</v>
      </c>
      <c r="E3" s="34">
        <v>186</v>
      </c>
      <c r="R3" s="35">
        <f t="shared" ref="R3:R16" si="0">D3/C3/E3</f>
        <v>0.49283154121863804</v>
      </c>
      <c r="S3" s="36">
        <f t="shared" ref="S3:S16" si="1">_xlfn.RANK.EQ($R$3,$R$3:$R$419)</f>
        <v>14</v>
      </c>
      <c r="BC3" s="35">
        <f t="shared" ref="BC3:BC16" si="2">SUMPRODUCT($AK$1:$BB$1,AK3:BB3)</f>
        <v>0</v>
      </c>
      <c r="BD3" s="37">
        <f t="shared" ref="BD3:BD16" si="3">_xlfn.RANK.EQ(BC3,BC$3:BC$409)</f>
        <v>1</v>
      </c>
      <c r="BI3" s="38" t="e">
        <f t="shared" ref="BI3:BI16" si="4">AVERAGE(BE3:BH3)</f>
        <v>#DIV/0!</v>
      </c>
      <c r="BK3" s="39" t="e">
        <f t="shared" ref="BK3:BK16" si="5">BC3*BI3</f>
        <v>#DIV/0!</v>
      </c>
      <c r="BM3" s="40" t="s">
        <v>59</v>
      </c>
    </row>
    <row r="4" spans="1:65" ht="45" customHeight="1" thickBot="1" x14ac:dyDescent="0.3">
      <c r="A4" s="32">
        <v>290</v>
      </c>
      <c r="B4" s="33" t="s">
        <v>60</v>
      </c>
      <c r="C4" s="32">
        <v>12</v>
      </c>
      <c r="D4" s="32">
        <v>1469</v>
      </c>
      <c r="E4" s="34">
        <v>186</v>
      </c>
      <c r="R4" s="35">
        <f t="shared" si="0"/>
        <v>0.65815412186379929</v>
      </c>
      <c r="S4" s="36">
        <f t="shared" si="1"/>
        <v>14</v>
      </c>
      <c r="BC4" s="35">
        <f t="shared" si="2"/>
        <v>0</v>
      </c>
      <c r="BD4" s="37">
        <f t="shared" si="3"/>
        <v>1</v>
      </c>
      <c r="BI4" s="38" t="e">
        <f t="shared" si="4"/>
        <v>#DIV/0!</v>
      </c>
      <c r="BK4" s="39" t="e">
        <f t="shared" si="5"/>
        <v>#DIV/0!</v>
      </c>
      <c r="BM4" s="40" t="s">
        <v>61</v>
      </c>
    </row>
    <row r="5" spans="1:65" ht="45.75" thickBot="1" x14ac:dyDescent="0.3">
      <c r="A5" s="32">
        <v>494</v>
      </c>
      <c r="B5" s="33" t="s">
        <v>62</v>
      </c>
      <c r="C5" s="32">
        <v>12</v>
      </c>
      <c r="D5" s="32">
        <v>1580</v>
      </c>
      <c r="E5" s="34">
        <v>186</v>
      </c>
      <c r="R5" s="35">
        <f t="shared" si="0"/>
        <v>0.70788530465949817</v>
      </c>
      <c r="S5" s="36">
        <f t="shared" si="1"/>
        <v>14</v>
      </c>
      <c r="BC5" s="35">
        <f t="shared" si="2"/>
        <v>0</v>
      </c>
      <c r="BD5" s="37">
        <f t="shared" si="3"/>
        <v>1</v>
      </c>
      <c r="BI5" s="38" t="e">
        <f t="shared" si="4"/>
        <v>#DIV/0!</v>
      </c>
      <c r="BK5" s="39" t="e">
        <f t="shared" si="5"/>
        <v>#DIV/0!</v>
      </c>
      <c r="BM5" s="40" t="s">
        <v>65</v>
      </c>
    </row>
    <row r="6" spans="1:65" ht="15.75" thickBot="1" x14ac:dyDescent="0.3">
      <c r="A6" s="32">
        <v>366</v>
      </c>
      <c r="B6" s="33" t="s">
        <v>63</v>
      </c>
      <c r="C6" s="32">
        <v>12</v>
      </c>
      <c r="D6" s="32">
        <v>1579</v>
      </c>
      <c r="E6" s="34">
        <v>186</v>
      </c>
      <c r="R6" s="35">
        <f t="shared" si="0"/>
        <v>0.70743727598566308</v>
      </c>
      <c r="S6" s="36">
        <f t="shared" si="1"/>
        <v>14</v>
      </c>
      <c r="BC6" s="35">
        <f t="shared" si="2"/>
        <v>0</v>
      </c>
      <c r="BD6" s="37">
        <f t="shared" si="3"/>
        <v>1</v>
      </c>
      <c r="BI6" s="38" t="e">
        <f t="shared" si="4"/>
        <v>#DIV/0!</v>
      </c>
      <c r="BK6" s="39" t="e">
        <f t="shared" si="5"/>
        <v>#DIV/0!</v>
      </c>
      <c r="BM6" s="40" t="s">
        <v>66</v>
      </c>
    </row>
    <row r="7" spans="1:65" ht="30.75" thickBot="1" x14ac:dyDescent="0.3">
      <c r="A7" s="32">
        <v>279</v>
      </c>
      <c r="B7" s="33" t="s">
        <v>64</v>
      </c>
      <c r="C7" s="32">
        <v>15</v>
      </c>
      <c r="D7" s="32">
        <v>1560</v>
      </c>
      <c r="E7" s="34">
        <v>186</v>
      </c>
      <c r="R7" s="35">
        <f t="shared" si="0"/>
        <v>0.55913978494623651</v>
      </c>
      <c r="S7" s="36">
        <f t="shared" si="1"/>
        <v>14</v>
      </c>
      <c r="BC7" s="35">
        <f t="shared" si="2"/>
        <v>0</v>
      </c>
      <c r="BD7" s="37">
        <f t="shared" si="3"/>
        <v>1</v>
      </c>
      <c r="BI7" s="38" t="e">
        <f t="shared" si="4"/>
        <v>#DIV/0!</v>
      </c>
      <c r="BK7" s="39" t="e">
        <f t="shared" si="5"/>
        <v>#DIV/0!</v>
      </c>
      <c r="BM7" s="40" t="s">
        <v>67</v>
      </c>
    </row>
    <row r="8" spans="1:65" ht="45.75" thickBot="1" x14ac:dyDescent="0.3">
      <c r="A8" s="32">
        <v>385</v>
      </c>
      <c r="B8" s="33" t="s">
        <v>68</v>
      </c>
      <c r="C8" s="32">
        <v>12</v>
      </c>
      <c r="D8" s="32">
        <v>1855</v>
      </c>
      <c r="E8" s="34">
        <v>186</v>
      </c>
      <c r="R8" s="35">
        <f t="shared" si="0"/>
        <v>0.83109318996415771</v>
      </c>
      <c r="S8" s="36">
        <f t="shared" si="1"/>
        <v>14</v>
      </c>
      <c r="BC8" s="35">
        <f t="shared" si="2"/>
        <v>0</v>
      </c>
      <c r="BD8" s="37">
        <f t="shared" si="3"/>
        <v>1</v>
      </c>
      <c r="BI8" s="38" t="e">
        <f t="shared" si="4"/>
        <v>#DIV/0!</v>
      </c>
      <c r="BK8" s="39" t="e">
        <f t="shared" si="5"/>
        <v>#DIV/0!</v>
      </c>
      <c r="BM8" s="40" t="s">
        <v>77</v>
      </c>
    </row>
    <row r="9" spans="1:65" ht="30.75" thickBot="1" x14ac:dyDescent="0.3">
      <c r="A9" s="32">
        <v>396</v>
      </c>
      <c r="B9" s="33" t="s">
        <v>69</v>
      </c>
      <c r="C9" s="32">
        <v>12</v>
      </c>
      <c r="D9" s="32">
        <v>1849</v>
      </c>
      <c r="E9" s="34">
        <v>186</v>
      </c>
      <c r="R9" s="35">
        <f t="shared" si="0"/>
        <v>0.82840501792114696</v>
      </c>
      <c r="S9" s="36">
        <f t="shared" si="1"/>
        <v>14</v>
      </c>
      <c r="BC9" s="35">
        <f t="shared" si="2"/>
        <v>0</v>
      </c>
      <c r="BD9" s="37">
        <f t="shared" si="3"/>
        <v>1</v>
      </c>
      <c r="BI9" s="38" t="e">
        <f t="shared" si="4"/>
        <v>#DIV/0!</v>
      </c>
      <c r="BK9" s="39" t="e">
        <f t="shared" si="5"/>
        <v>#DIV/0!</v>
      </c>
      <c r="BM9" s="40" t="s">
        <v>78</v>
      </c>
    </row>
    <row r="10" spans="1:65" ht="45.75" thickBot="1" x14ac:dyDescent="0.3">
      <c r="A10" s="32">
        <v>496</v>
      </c>
      <c r="B10" s="33" t="s">
        <v>70</v>
      </c>
      <c r="C10" s="32">
        <v>12</v>
      </c>
      <c r="D10" s="32">
        <v>1845</v>
      </c>
      <c r="E10" s="34">
        <v>186</v>
      </c>
      <c r="R10" s="35">
        <f t="shared" si="0"/>
        <v>0.82661290322580649</v>
      </c>
      <c r="S10" s="36">
        <f t="shared" si="1"/>
        <v>14</v>
      </c>
      <c r="BC10" s="35">
        <f t="shared" si="2"/>
        <v>0</v>
      </c>
      <c r="BD10" s="37">
        <f t="shared" si="3"/>
        <v>1</v>
      </c>
      <c r="BI10" s="38" t="e">
        <f t="shared" si="4"/>
        <v>#DIV/0!</v>
      </c>
      <c r="BK10" s="39" t="e">
        <f t="shared" si="5"/>
        <v>#DIV/0!</v>
      </c>
      <c r="BM10" s="40" t="s">
        <v>79</v>
      </c>
    </row>
    <row r="11" spans="1:65" ht="45.75" thickBot="1" x14ac:dyDescent="0.3">
      <c r="A11" s="32">
        <v>495</v>
      </c>
      <c r="B11" s="33" t="s">
        <v>71</v>
      </c>
      <c r="C11" s="32">
        <v>12</v>
      </c>
      <c r="D11" s="32">
        <v>1781</v>
      </c>
      <c r="E11" s="34">
        <v>186</v>
      </c>
      <c r="R11" s="35">
        <f t="shared" si="0"/>
        <v>0.79793906810035842</v>
      </c>
      <c r="S11" s="36">
        <f t="shared" si="1"/>
        <v>14</v>
      </c>
      <c r="BC11" s="35">
        <f t="shared" si="2"/>
        <v>0</v>
      </c>
      <c r="BD11" s="37">
        <f t="shared" si="3"/>
        <v>1</v>
      </c>
      <c r="BI11" s="38" t="e">
        <f t="shared" si="4"/>
        <v>#DIV/0!</v>
      </c>
      <c r="BK11" s="39" t="e">
        <f t="shared" si="5"/>
        <v>#DIV/0!</v>
      </c>
      <c r="BM11" s="40" t="s">
        <v>80</v>
      </c>
    </row>
    <row r="12" spans="1:65" ht="30.75" thickBot="1" x14ac:dyDescent="0.3">
      <c r="A12" s="32">
        <v>281</v>
      </c>
      <c r="B12" s="33" t="s">
        <v>72</v>
      </c>
      <c r="C12" s="32">
        <v>15</v>
      </c>
      <c r="D12" s="32">
        <v>1775</v>
      </c>
      <c r="E12" s="34">
        <v>186</v>
      </c>
      <c r="R12" s="35">
        <f t="shared" si="0"/>
        <v>0.63620071684587809</v>
      </c>
      <c r="S12" s="36">
        <f t="shared" si="1"/>
        <v>14</v>
      </c>
      <c r="BC12" s="35">
        <f t="shared" si="2"/>
        <v>0</v>
      </c>
      <c r="BD12" s="37">
        <f t="shared" si="3"/>
        <v>1</v>
      </c>
      <c r="BI12" s="38" t="e">
        <f t="shared" si="4"/>
        <v>#DIV/0!</v>
      </c>
      <c r="BK12" s="39" t="e">
        <f t="shared" si="5"/>
        <v>#DIV/0!</v>
      </c>
      <c r="BM12" s="40" t="s">
        <v>81</v>
      </c>
    </row>
    <row r="13" spans="1:65" ht="30.75" thickBot="1" x14ac:dyDescent="0.3">
      <c r="A13" s="32">
        <v>291</v>
      </c>
      <c r="B13" s="33" t="s">
        <v>73</v>
      </c>
      <c r="C13" s="32">
        <v>10</v>
      </c>
      <c r="D13" s="32">
        <v>1707</v>
      </c>
      <c r="E13" s="34">
        <v>186</v>
      </c>
      <c r="R13" s="35">
        <f t="shared" si="0"/>
        <v>0.91774193548387095</v>
      </c>
      <c r="S13" s="36">
        <f t="shared" si="1"/>
        <v>14</v>
      </c>
      <c r="BC13" s="35">
        <f t="shared" si="2"/>
        <v>0</v>
      </c>
      <c r="BD13" s="37">
        <f t="shared" si="3"/>
        <v>1</v>
      </c>
      <c r="BI13" s="38" t="e">
        <f t="shared" si="4"/>
        <v>#DIV/0!</v>
      </c>
      <c r="BK13" s="39" t="e">
        <f t="shared" si="5"/>
        <v>#DIV/0!</v>
      </c>
      <c r="BM13" s="40" t="s">
        <v>82</v>
      </c>
    </row>
    <row r="14" spans="1:65" ht="15.75" thickBot="1" x14ac:dyDescent="0.3">
      <c r="A14" s="32">
        <v>498</v>
      </c>
      <c r="B14" s="33" t="s">
        <v>74</v>
      </c>
      <c r="C14" s="32">
        <v>15</v>
      </c>
      <c r="D14" s="32">
        <v>1688</v>
      </c>
      <c r="E14" s="34">
        <v>186</v>
      </c>
      <c r="R14" s="35">
        <f t="shared" si="0"/>
        <v>0.60501792114695341</v>
      </c>
      <c r="S14" s="36">
        <f t="shared" si="1"/>
        <v>14</v>
      </c>
      <c r="BC14" s="35">
        <f t="shared" si="2"/>
        <v>0</v>
      </c>
      <c r="BD14" s="37">
        <f t="shared" si="3"/>
        <v>1</v>
      </c>
      <c r="BI14" s="38" t="e">
        <f t="shared" si="4"/>
        <v>#DIV/0!</v>
      </c>
      <c r="BK14" s="39" t="e">
        <f t="shared" si="5"/>
        <v>#DIV/0!</v>
      </c>
      <c r="BM14" s="40" t="s">
        <v>83</v>
      </c>
    </row>
    <row r="15" spans="1:65" ht="30.75" thickBot="1" x14ac:dyDescent="0.3">
      <c r="A15" s="32">
        <v>504</v>
      </c>
      <c r="B15" s="33" t="s">
        <v>75</v>
      </c>
      <c r="C15" s="32">
        <v>15</v>
      </c>
      <c r="D15" s="32">
        <v>1688</v>
      </c>
      <c r="E15" s="34">
        <v>186</v>
      </c>
      <c r="R15" s="35">
        <f t="shared" si="0"/>
        <v>0.60501792114695341</v>
      </c>
      <c r="S15" s="36">
        <f t="shared" si="1"/>
        <v>14</v>
      </c>
      <c r="BC15" s="35">
        <f t="shared" si="2"/>
        <v>0</v>
      </c>
      <c r="BD15" s="37">
        <f t="shared" si="3"/>
        <v>1</v>
      </c>
      <c r="BI15" s="38" t="e">
        <f t="shared" si="4"/>
        <v>#DIV/0!</v>
      </c>
      <c r="BK15" s="39" t="e">
        <f t="shared" si="5"/>
        <v>#DIV/0!</v>
      </c>
      <c r="BM15" s="40" t="s">
        <v>84</v>
      </c>
    </row>
    <row r="16" spans="1:65" ht="45.75" thickBot="1" x14ac:dyDescent="0.3">
      <c r="A16" s="32">
        <v>41</v>
      </c>
      <c r="B16" s="33" t="s">
        <v>76</v>
      </c>
      <c r="C16" s="32">
        <v>15</v>
      </c>
      <c r="D16" s="32">
        <v>1628</v>
      </c>
      <c r="E16" s="34">
        <v>186</v>
      </c>
      <c r="R16" s="35">
        <f t="shared" si="0"/>
        <v>0.58351254480286741</v>
      </c>
      <c r="S16" s="36">
        <f t="shared" si="1"/>
        <v>14</v>
      </c>
      <c r="BC16" s="35">
        <f t="shared" si="2"/>
        <v>0</v>
      </c>
      <c r="BD16" s="37">
        <f t="shared" si="3"/>
        <v>1</v>
      </c>
      <c r="BI16" s="38" t="e">
        <f t="shared" si="4"/>
        <v>#DIV/0!</v>
      </c>
      <c r="BK16" s="39" t="e">
        <f t="shared" si="5"/>
        <v>#DIV/0!</v>
      </c>
      <c r="BM16" s="40" t="s">
        <v>85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2019-02-09T18:41:02Z</dcterms:modified>
</cp:coreProperties>
</file>